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80" windowHeight="9855"/>
  </bookViews>
  <sheets>
    <sheet name="CALCULOS" sheetId="2" r:id="rId1"/>
  </sheets>
  <definedNames>
    <definedName name="_xlnm.Print_Area" localSheetId="0">CALCULOS!$B$2:$V$81</definedName>
  </definedNames>
  <calcPr calcId="145621"/>
</workbook>
</file>

<file path=xl/calcChain.xml><?xml version="1.0" encoding="utf-8"?>
<calcChain xmlns="http://schemas.openxmlformats.org/spreadsheetml/2006/main">
  <c r="F26" i="2" l="1"/>
  <c r="E26" i="2"/>
  <c r="R30" i="2" s="1"/>
  <c r="E14" i="2" l="1"/>
  <c r="F39" i="2" l="1"/>
  <c r="F34" i="2"/>
  <c r="F16" i="2"/>
  <c r="F41" i="2"/>
  <c r="F40" i="2"/>
  <c r="F36" i="2"/>
  <c r="F35" i="2"/>
  <c r="F31" i="2"/>
  <c r="F30" i="2"/>
  <c r="F29" i="2"/>
  <c r="F25" i="2"/>
  <c r="F24" i="2"/>
  <c r="F21" i="2"/>
  <c r="F20" i="2"/>
  <c r="F19" i="2"/>
  <c r="I21" i="2"/>
  <c r="I15" i="2"/>
  <c r="F15" i="2"/>
  <c r="F14" i="2"/>
  <c r="F11" i="2"/>
  <c r="E39" i="2"/>
  <c r="E11" i="2"/>
  <c r="E24" i="2" l="1"/>
  <c r="E25" i="2"/>
  <c r="S46" i="2" s="1"/>
  <c r="H15" i="2"/>
  <c r="U16" i="2" s="1"/>
  <c r="E21" i="2"/>
  <c r="M34" i="2" s="1"/>
  <c r="E20" i="2"/>
  <c r="E15" i="2"/>
  <c r="U21" i="2" s="1"/>
  <c r="H21" i="2"/>
  <c r="P34" i="2" s="1"/>
  <c r="E19" i="2"/>
  <c r="E16" i="2"/>
  <c r="E34" i="2"/>
  <c r="P54" i="2" l="1"/>
  <c r="E40" i="2"/>
  <c r="O37" i="2"/>
  <c r="E35" i="2"/>
  <c r="L44" i="2"/>
  <c r="K26" i="2"/>
  <c r="E29" i="2"/>
  <c r="E30" i="2" s="1"/>
  <c r="E36" i="2" l="1"/>
  <c r="S67" i="2" s="1"/>
  <c r="O67" i="2"/>
  <c r="P39" i="2"/>
  <c r="P62" i="2"/>
  <c r="E31" i="2"/>
  <c r="P25" i="2" s="1"/>
  <c r="P28" i="2"/>
  <c r="E41" i="2"/>
  <c r="S58" i="2" s="1"/>
  <c r="S38" i="2" l="1"/>
  <c r="L21" i="2"/>
</calcChain>
</file>

<file path=xl/sharedStrings.xml><?xml version="1.0" encoding="utf-8"?>
<sst xmlns="http://schemas.openxmlformats.org/spreadsheetml/2006/main" count="40" uniqueCount="27">
  <si>
    <t>Diámetro</t>
  </si>
  <si>
    <t>Altura</t>
  </si>
  <si>
    <t>Dimensiones de la caja</t>
  </si>
  <si>
    <t>Ancho</t>
  </si>
  <si>
    <t>Alto</t>
  </si>
  <si>
    <t>Dimensiones del portal</t>
  </si>
  <si>
    <t>Canal P (P-Channel)</t>
  </si>
  <si>
    <t>Largo</t>
  </si>
  <si>
    <t>Aire Primario</t>
  </si>
  <si>
    <t>Área</t>
  </si>
  <si>
    <t>Aire Secundario</t>
  </si>
  <si>
    <t>Dimensiones de la torreta</t>
  </si>
  <si>
    <t>a</t>
  </si>
  <si>
    <t>cm</t>
  </si>
  <si>
    <t>Profundidad</t>
  </si>
  <si>
    <t>Módulo Base de cálculo</t>
  </si>
  <si>
    <t>Largo de la saliente</t>
  </si>
  <si>
    <t>Estufa Batch Box Rocket por Peter van den Berg</t>
  </si>
  <si>
    <t>Diámetro del sistema</t>
  </si>
  <si>
    <t>CORTE DE PERFIL</t>
  </si>
  <si>
    <t>CORTE FRONTAL</t>
  </si>
  <si>
    <t>Edición y dibujo:  Ing. Augusto Froschauer</t>
  </si>
  <si>
    <t>CORTE  3D</t>
  </si>
  <si>
    <t>TAPA CON INGRESO DE</t>
  </si>
  <si>
    <t>AIRE PRIMARIO Y SECUNDARIO</t>
  </si>
  <si>
    <t>Nota: Las celdas que se pueden modificar son las marcadas con amarillo.</t>
  </si>
  <si>
    <t>está disponible bajo la licensia Creative Commons Atribución-CompartirIgual 4.0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</si>
</sst>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10" fontId="0" fillId="0" borderId="0" xfId="0" applyNumberFormat="1" applyFont="1" applyBorder="1"/>
    <xf numFmtId="164" fontId="0" fillId="0" borderId="0" xfId="0" applyNumberFormat="1" applyBorder="1"/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 textRotation="90"/>
    </xf>
    <xf numFmtId="164" fontId="0" fillId="0" borderId="0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/>
    <xf numFmtId="164" fontId="0" fillId="0" borderId="5" xfId="0" applyNumberFormat="1" applyBorder="1"/>
    <xf numFmtId="164" fontId="0" fillId="0" borderId="5" xfId="0" applyNumberForma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7" xfId="0" applyFont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0" fillId="0" borderId="9" xfId="0" applyBorder="1"/>
    <xf numFmtId="0" fontId="0" fillId="0" borderId="9" xfId="0" applyFont="1" applyBorder="1"/>
    <xf numFmtId="164" fontId="0" fillId="0" borderId="9" xfId="0" applyNumberForma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0" xfId="0" applyFont="1" applyBorder="1"/>
    <xf numFmtId="164" fontId="0" fillId="0" borderId="10" xfId="0" applyNumberFormat="1" applyBorder="1"/>
    <xf numFmtId="0" fontId="0" fillId="0" borderId="10" xfId="0" applyBorder="1" applyAlignment="1">
      <alignment horizontal="center"/>
    </xf>
    <xf numFmtId="164" fontId="0" fillId="2" borderId="10" xfId="0" applyNumberFormat="1" applyFill="1" applyBorder="1" applyProtection="1">
      <protection locked="0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/>
    <xf numFmtId="0" fontId="7" fillId="0" borderId="0" xfId="1" applyFont="1" applyBorder="1"/>
    <xf numFmtId="164" fontId="0" fillId="0" borderId="0" xfId="0" applyNumberFormat="1" applyBorder="1" applyAlignment="1">
      <alignment horizontal="center" vertical="center" textRotation="90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 textRotation="90"/>
    </xf>
    <xf numFmtId="0" fontId="0" fillId="0" borderId="0" xfId="0" applyBorder="1" applyAlignment="1">
      <alignment horizontal="right" vertical="center" textRotation="90"/>
    </xf>
    <xf numFmtId="164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5.png"/><Relationship Id="rId5" Type="http://schemas.openxmlformats.org/officeDocument/2006/relationships/hyperlink" Target="https://creativecommons.org/licenses/by-sa/4.0/deed.es" TargetMode="External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161924</xdr:colOff>
      <xdr:row>43</xdr:row>
      <xdr:rowOff>123824</xdr:rowOff>
    </xdr:from>
    <xdr:to>
      <xdr:col>9</xdr:col>
      <xdr:colOff>66674</xdr:colOff>
      <xdr:row>80</xdr:row>
      <xdr:rowOff>76945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15" t="4054" r="18527" b="3861"/>
        <a:stretch/>
      </xdr:blipFill>
      <xdr:spPr>
        <a:xfrm>
          <a:off x="590549" y="7410449"/>
          <a:ext cx="3933825" cy="7001621"/>
        </a:xfrm>
        <a:prstGeom prst="rect">
          <a:avLst/>
        </a:prstGeom>
      </xdr:spPr>
    </xdr:pic>
    <xdr:clientData/>
  </xdr:twoCellAnchor>
  <xdr:twoCellAnchor editAs="oneCell">
    <xdr:from>
      <xdr:col>11</xdr:col>
      <xdr:colOff>314325</xdr:colOff>
      <xdr:row>36</xdr:row>
      <xdr:rowOff>76200</xdr:rowOff>
    </xdr:from>
    <xdr:to>
      <xdr:col>19</xdr:col>
      <xdr:colOff>142875</xdr:colOff>
      <xdr:row>54</xdr:row>
      <xdr:rowOff>171450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40" t="5858" r="10460" b="10781"/>
        <a:stretch/>
      </xdr:blipFill>
      <xdr:spPr>
        <a:xfrm>
          <a:off x="5734050" y="6219825"/>
          <a:ext cx="2800350" cy="3524250"/>
        </a:xfrm>
        <a:prstGeom prst="rect">
          <a:avLst/>
        </a:prstGeom>
      </xdr:spPr>
    </xdr:pic>
    <xdr:clientData/>
  </xdr:twoCellAnchor>
  <xdr:twoCellAnchor editAs="oneCell">
    <xdr:from>
      <xdr:col>10</xdr:col>
      <xdr:colOff>263750</xdr:colOff>
      <xdr:row>7</xdr:row>
      <xdr:rowOff>9525</xdr:rowOff>
    </xdr:from>
    <xdr:to>
      <xdr:col>21</xdr:col>
      <xdr:colOff>190578</xdr:colOff>
      <xdr:row>35</xdr:row>
      <xdr:rowOff>19051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51" t="1741" r="5225" b="2708"/>
        <a:stretch/>
      </xdr:blipFill>
      <xdr:spPr>
        <a:xfrm>
          <a:off x="4702400" y="1400175"/>
          <a:ext cx="4013053" cy="5343526"/>
        </a:xfrm>
        <a:prstGeom prst="rect">
          <a:avLst/>
        </a:prstGeom>
      </xdr:spPr>
    </xdr:pic>
    <xdr:clientData/>
  </xdr:twoCellAnchor>
  <xdr:twoCellAnchor editAs="oneCell">
    <xdr:from>
      <xdr:col>12</xdr:col>
      <xdr:colOff>209550</xdr:colOff>
      <xdr:row>57</xdr:row>
      <xdr:rowOff>180975</xdr:rowOff>
    </xdr:from>
    <xdr:to>
      <xdr:col>19</xdr:col>
      <xdr:colOff>121896</xdr:colOff>
      <xdr:row>72</xdr:row>
      <xdr:rowOff>114300</xdr:rowOff>
    </xdr:to>
    <xdr:pic>
      <xdr:nvPicPr>
        <xdr:cNvPr id="8" name="7 Imagen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8" t="9845" r="4875" b="12176"/>
        <a:stretch/>
      </xdr:blipFill>
      <xdr:spPr>
        <a:xfrm>
          <a:off x="5391150" y="10239375"/>
          <a:ext cx="2512671" cy="27908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838200</xdr:colOff>
      <xdr:row>4</xdr:row>
      <xdr:rowOff>295275</xdr:rowOff>
    </xdr:to>
    <xdr:pic>
      <xdr:nvPicPr>
        <xdr:cNvPr id="2" name="1 Imagen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666750"/>
          <a:ext cx="838200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4.0/deed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3"/>
  <sheetViews>
    <sheetView showGridLines="0" tabSelected="1" zoomScaleNormal="100" zoomScaleSheetLayoutView="100" workbookViewId="0"/>
  </sheetViews>
  <sheetFormatPr baseColWidth="10" defaultRowHeight="15" x14ac:dyDescent="0.25"/>
  <cols>
    <col min="1" max="2" width="2.28515625" customWidth="1"/>
    <col min="3" max="3" width="22.5703125" customWidth="1"/>
    <col min="4" max="4" width="7.140625" style="3" bestFit="1" customWidth="1"/>
    <col min="5" max="5" width="9.85546875" customWidth="1"/>
    <col min="6" max="6" width="5.85546875" customWidth="1"/>
    <col min="7" max="7" width="2" style="2" bestFit="1" customWidth="1"/>
    <col min="8" max="8" width="7.140625" bestFit="1" customWidth="1"/>
    <col min="9" max="9" width="5.85546875" customWidth="1"/>
    <col min="10" max="10" width="1.5703125" style="4" customWidth="1"/>
    <col min="11" max="11" width="5.5703125" style="4" customWidth="1"/>
    <col min="12" max="22" width="5.5703125" style="5" customWidth="1"/>
    <col min="23" max="24" width="11.42578125" style="1"/>
  </cols>
  <sheetData>
    <row r="1" spans="2:23" ht="10.5" customHeight="1" thickBot="1" x14ac:dyDescent="0.3"/>
    <row r="2" spans="2:23" ht="10.5" customHeight="1" thickTop="1" x14ac:dyDescent="0.25">
      <c r="B2" s="18"/>
      <c r="C2" s="19"/>
      <c r="D2" s="20"/>
      <c r="E2" s="19"/>
      <c r="F2" s="19"/>
      <c r="G2" s="21"/>
      <c r="H2" s="19"/>
      <c r="I2" s="19"/>
      <c r="J2" s="22"/>
      <c r="K2" s="22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</row>
    <row r="3" spans="2:23" ht="21" x14ac:dyDescent="0.35">
      <c r="B3" s="25"/>
      <c r="C3" s="35" t="s">
        <v>17</v>
      </c>
      <c r="D3" s="6"/>
      <c r="E3" s="7"/>
      <c r="F3" s="7"/>
      <c r="G3" s="8"/>
      <c r="H3" s="7"/>
      <c r="I3" s="7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26"/>
      <c r="W3" s="5"/>
    </row>
    <row r="4" spans="2:23" ht="10.5" customHeight="1" x14ac:dyDescent="0.25">
      <c r="B4" s="25"/>
      <c r="C4" s="7"/>
      <c r="D4" s="6"/>
      <c r="E4" s="7"/>
      <c r="F4" s="7"/>
      <c r="G4" s="8"/>
      <c r="H4" s="7"/>
      <c r="I4" s="7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27"/>
      <c r="W4" s="5"/>
    </row>
    <row r="5" spans="2:23" ht="27" customHeight="1" x14ac:dyDescent="0.25">
      <c r="B5" s="25"/>
      <c r="C5" s="7"/>
      <c r="D5" s="6"/>
      <c r="E5" s="7"/>
      <c r="F5" s="7"/>
      <c r="G5" s="8"/>
      <c r="H5" s="7"/>
      <c r="I5" s="7"/>
      <c r="J5" s="9"/>
      <c r="K5" s="9"/>
      <c r="L5" s="17"/>
      <c r="M5" s="17"/>
      <c r="N5" s="17"/>
      <c r="O5" s="17"/>
      <c r="P5" s="17"/>
      <c r="Q5" s="17"/>
      <c r="R5" s="17"/>
      <c r="S5" s="17"/>
      <c r="T5" s="17"/>
      <c r="U5" s="17"/>
      <c r="V5" s="27"/>
      <c r="W5" s="5"/>
    </row>
    <row r="6" spans="2:23" x14ac:dyDescent="0.25">
      <c r="B6" s="25"/>
      <c r="C6" s="48" t="s">
        <v>26</v>
      </c>
      <c r="D6" s="6"/>
      <c r="E6" s="7"/>
      <c r="F6" s="7"/>
      <c r="G6" s="8"/>
      <c r="H6" s="7"/>
      <c r="I6" s="7"/>
      <c r="J6" s="9"/>
      <c r="K6" s="9"/>
      <c r="L6" s="17"/>
      <c r="M6" s="17"/>
      <c r="N6" s="17"/>
      <c r="O6" s="17"/>
      <c r="P6" s="17"/>
      <c r="Q6" s="17"/>
      <c r="R6" s="17"/>
      <c r="S6" s="17"/>
      <c r="T6" s="17"/>
      <c r="U6" s="17"/>
      <c r="V6" s="27"/>
      <c r="W6" s="5"/>
    </row>
    <row r="7" spans="2:23" x14ac:dyDescent="0.25">
      <c r="B7" s="25"/>
      <c r="C7" s="7"/>
      <c r="D7" s="6"/>
      <c r="E7" s="7"/>
      <c r="F7" s="7"/>
      <c r="G7" s="8"/>
      <c r="H7" s="7"/>
      <c r="I7" s="7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27"/>
      <c r="W7" s="5"/>
    </row>
    <row r="8" spans="2:23" x14ac:dyDescent="0.25">
      <c r="B8" s="25"/>
      <c r="C8" s="7"/>
      <c r="D8" s="6"/>
      <c r="E8" s="7"/>
      <c r="F8" s="7"/>
      <c r="G8" s="8"/>
      <c r="H8" s="7"/>
      <c r="I8" s="7"/>
      <c r="J8" s="9"/>
      <c r="K8" s="9"/>
      <c r="L8" s="17"/>
      <c r="M8" s="17"/>
      <c r="N8" s="17"/>
      <c r="O8" s="17"/>
      <c r="P8" s="17"/>
      <c r="Q8" s="17"/>
      <c r="R8" s="17"/>
      <c r="S8" s="17"/>
      <c r="T8" s="17"/>
      <c r="U8" s="17"/>
      <c r="V8" s="27"/>
      <c r="W8" s="5"/>
    </row>
    <row r="9" spans="2:23" x14ac:dyDescent="0.25">
      <c r="B9" s="25"/>
      <c r="C9" s="7"/>
      <c r="D9" s="6"/>
      <c r="E9" s="7"/>
      <c r="F9" s="7"/>
      <c r="G9" s="8"/>
      <c r="H9" s="7"/>
      <c r="I9" s="7"/>
      <c r="J9" s="9"/>
      <c r="K9" s="9"/>
      <c r="L9" s="17"/>
      <c r="M9" s="17"/>
      <c r="N9" s="17"/>
      <c r="O9" s="17"/>
      <c r="P9" s="17"/>
      <c r="Q9" s="17"/>
      <c r="R9" s="17"/>
      <c r="S9" s="17"/>
      <c r="T9" s="17"/>
      <c r="U9" s="17"/>
      <c r="V9" s="27"/>
      <c r="W9" s="5"/>
    </row>
    <row r="10" spans="2:23" ht="15" customHeight="1" x14ac:dyDescent="0.25">
      <c r="B10" s="25"/>
      <c r="C10" s="36" t="s">
        <v>18</v>
      </c>
      <c r="D10" s="6"/>
      <c r="E10" s="11">
        <v>20</v>
      </c>
      <c r="F10" s="12" t="s">
        <v>13</v>
      </c>
      <c r="G10" s="8"/>
      <c r="H10" s="7"/>
      <c r="I10" s="7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7"/>
      <c r="W10" s="5"/>
    </row>
    <row r="11" spans="2:23" x14ac:dyDescent="0.25">
      <c r="B11" s="25"/>
      <c r="C11" s="36" t="s">
        <v>15</v>
      </c>
      <c r="D11" s="13">
        <v>0.72340000000000004</v>
      </c>
      <c r="E11" s="14">
        <f>E10*D11</f>
        <v>14.468</v>
      </c>
      <c r="F11" s="7" t="str">
        <f>$F$10</f>
        <v>cm</v>
      </c>
      <c r="G11" s="8"/>
      <c r="H11" s="14"/>
      <c r="I11" s="7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7"/>
      <c r="W11" s="5"/>
    </row>
    <row r="12" spans="2:23" x14ac:dyDescent="0.25">
      <c r="B12" s="25"/>
      <c r="C12" s="7"/>
      <c r="D12" s="7"/>
      <c r="E12" s="7"/>
      <c r="F12" s="7"/>
      <c r="G12" s="8"/>
      <c r="H12" s="7"/>
      <c r="I12" s="7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7"/>
      <c r="W12" s="5"/>
    </row>
    <row r="13" spans="2:23" x14ac:dyDescent="0.25">
      <c r="B13" s="25"/>
      <c r="C13" s="36" t="s">
        <v>11</v>
      </c>
      <c r="D13" s="6"/>
      <c r="E13" s="7"/>
      <c r="F13" s="7"/>
      <c r="G13" s="8"/>
      <c r="H13" s="7"/>
      <c r="I13" s="7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7"/>
      <c r="W13" s="5"/>
    </row>
    <row r="14" spans="2:23" x14ac:dyDescent="0.25">
      <c r="B14" s="25"/>
      <c r="C14" s="7" t="s">
        <v>0</v>
      </c>
      <c r="D14" s="6"/>
      <c r="E14" s="14">
        <f>E10</f>
        <v>20</v>
      </c>
      <c r="F14" s="7" t="str">
        <f>$F$10</f>
        <v>cm</v>
      </c>
      <c r="G14" s="8"/>
      <c r="H14" s="14"/>
      <c r="I14" s="7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27"/>
      <c r="W14" s="5"/>
    </row>
    <row r="15" spans="2:23" ht="15" customHeight="1" x14ac:dyDescent="0.25">
      <c r="B15" s="25"/>
      <c r="C15" s="41" t="s">
        <v>1</v>
      </c>
      <c r="D15" s="42"/>
      <c r="E15" s="43">
        <f>E11*10</f>
        <v>144.68</v>
      </c>
      <c r="F15" s="41" t="str">
        <f>$F$10</f>
        <v>cm</v>
      </c>
      <c r="G15" s="44" t="s">
        <v>12</v>
      </c>
      <c r="H15" s="43">
        <f>E11*8</f>
        <v>115.744</v>
      </c>
      <c r="I15" s="41" t="str">
        <f>$F$10</f>
        <v>cm</v>
      </c>
      <c r="J15" s="9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7"/>
      <c r="W15" s="5"/>
    </row>
    <row r="16" spans="2:23" x14ac:dyDescent="0.25">
      <c r="B16" s="25"/>
      <c r="C16" s="41" t="s">
        <v>9</v>
      </c>
      <c r="D16" s="42"/>
      <c r="E16" s="43">
        <f>PI()*E10^2/4</f>
        <v>314.15926535897933</v>
      </c>
      <c r="F16" s="41" t="str">
        <f>$F$10&amp;"²"</f>
        <v>cm²</v>
      </c>
      <c r="G16" s="44"/>
      <c r="H16" s="43"/>
      <c r="I16" s="41"/>
      <c r="J16" s="9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51">
        <f>H15</f>
        <v>115.744</v>
      </c>
      <c r="V16" s="27"/>
      <c r="W16" s="5"/>
    </row>
    <row r="17" spans="2:23" x14ac:dyDescent="0.25">
      <c r="B17" s="25"/>
      <c r="C17" s="7"/>
      <c r="D17" s="7"/>
      <c r="E17" s="7"/>
      <c r="F17" s="7"/>
      <c r="G17" s="8"/>
      <c r="H17" s="7"/>
      <c r="I17" s="7"/>
      <c r="J17" s="9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51"/>
      <c r="V17" s="27"/>
      <c r="W17" s="5"/>
    </row>
    <row r="18" spans="2:23" x14ac:dyDescent="0.25">
      <c r="B18" s="25"/>
      <c r="C18" s="36" t="s">
        <v>2</v>
      </c>
      <c r="D18" s="6"/>
      <c r="E18" s="14"/>
      <c r="F18" s="7"/>
      <c r="G18" s="8"/>
      <c r="H18" s="14"/>
      <c r="I18" s="7"/>
      <c r="J18" s="9"/>
      <c r="K18" s="9"/>
      <c r="L18" s="10"/>
      <c r="M18" s="10"/>
      <c r="N18" s="15" t="s">
        <v>19</v>
      </c>
      <c r="O18" s="10"/>
      <c r="P18" s="10"/>
      <c r="Q18" s="10"/>
      <c r="R18" s="10"/>
      <c r="S18" s="10"/>
      <c r="T18" s="10"/>
      <c r="U18" s="51"/>
      <c r="V18" s="27"/>
      <c r="W18" s="5"/>
    </row>
    <row r="19" spans="2:23" ht="15" customHeight="1" x14ac:dyDescent="0.25">
      <c r="B19" s="25"/>
      <c r="C19" s="37" t="s">
        <v>3</v>
      </c>
      <c r="D19" s="38"/>
      <c r="E19" s="39">
        <f>E11*2</f>
        <v>28.936</v>
      </c>
      <c r="F19" s="37" t="str">
        <f t="shared" ref="F19:F21" si="0">$F$10</f>
        <v>cm</v>
      </c>
      <c r="G19" s="40"/>
      <c r="H19" s="39"/>
      <c r="I19" s="37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51"/>
      <c r="V19" s="27"/>
      <c r="W19" s="5"/>
    </row>
    <row r="20" spans="2:23" x14ac:dyDescent="0.25">
      <c r="B20" s="25"/>
      <c r="C20" s="41" t="s">
        <v>4</v>
      </c>
      <c r="D20" s="42"/>
      <c r="E20" s="43">
        <f>E11*3</f>
        <v>43.403999999999996</v>
      </c>
      <c r="F20" s="41" t="str">
        <f t="shared" si="0"/>
        <v>cm</v>
      </c>
      <c r="G20" s="44"/>
      <c r="H20" s="43"/>
      <c r="I20" s="41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6" t="s">
        <v>12</v>
      </c>
      <c r="V20" s="27"/>
      <c r="W20" s="5"/>
    </row>
    <row r="21" spans="2:23" x14ac:dyDescent="0.25">
      <c r="B21" s="25"/>
      <c r="C21" s="41" t="s">
        <v>7</v>
      </c>
      <c r="D21" s="42"/>
      <c r="E21" s="43">
        <f>E11*4</f>
        <v>57.872</v>
      </c>
      <c r="F21" s="41" t="str">
        <f t="shared" si="0"/>
        <v>cm</v>
      </c>
      <c r="G21" s="44" t="s">
        <v>12</v>
      </c>
      <c r="H21" s="43">
        <f>E11*5.5</f>
        <v>79.573999999999998</v>
      </c>
      <c r="I21" s="41" t="str">
        <f>$F$10</f>
        <v>cm</v>
      </c>
      <c r="J21" s="9"/>
      <c r="K21" s="9"/>
      <c r="L21" s="51">
        <f>E41</f>
        <v>2.171407695320565</v>
      </c>
      <c r="M21" s="10"/>
      <c r="N21" s="10"/>
      <c r="O21" s="10"/>
      <c r="P21" s="10"/>
      <c r="Q21" s="10"/>
      <c r="R21" s="10"/>
      <c r="S21" s="10"/>
      <c r="T21" s="10"/>
      <c r="U21" s="51">
        <f>E15</f>
        <v>144.68</v>
      </c>
      <c r="V21" s="27"/>
      <c r="W21" s="5"/>
    </row>
    <row r="22" spans="2:23" x14ac:dyDescent="0.25">
      <c r="B22" s="25"/>
      <c r="C22" s="7"/>
      <c r="D22" s="6"/>
      <c r="E22" s="14"/>
      <c r="F22" s="7"/>
      <c r="G22" s="8"/>
      <c r="H22" s="14"/>
      <c r="I22" s="7"/>
      <c r="J22" s="9"/>
      <c r="K22" s="9"/>
      <c r="L22" s="51"/>
      <c r="M22" s="10"/>
      <c r="N22" s="10"/>
      <c r="O22" s="10"/>
      <c r="P22" s="10"/>
      <c r="Q22" s="10"/>
      <c r="R22" s="10"/>
      <c r="S22" s="10"/>
      <c r="T22" s="10"/>
      <c r="U22" s="51"/>
      <c r="V22" s="27"/>
      <c r="W22" s="5"/>
    </row>
    <row r="23" spans="2:23" x14ac:dyDescent="0.25">
      <c r="B23" s="25"/>
      <c r="C23" s="36" t="s">
        <v>5</v>
      </c>
      <c r="D23" s="6"/>
      <c r="E23" s="14"/>
      <c r="F23" s="7"/>
      <c r="G23" s="8"/>
      <c r="H23" s="14"/>
      <c r="I23" s="7"/>
      <c r="J23" s="9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51"/>
      <c r="V23" s="27"/>
      <c r="W23" s="5"/>
    </row>
    <row r="24" spans="2:23" x14ac:dyDescent="0.25">
      <c r="B24" s="25"/>
      <c r="C24" s="37" t="s">
        <v>3</v>
      </c>
      <c r="D24" s="38"/>
      <c r="E24" s="39">
        <f>E11*0.5</f>
        <v>7.234</v>
      </c>
      <c r="F24" s="37" t="str">
        <f t="shared" ref="F24:F25" si="1">$F$10</f>
        <v>cm</v>
      </c>
      <c r="G24" s="40"/>
      <c r="H24" s="39"/>
      <c r="I24" s="37"/>
      <c r="J24" s="9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51"/>
      <c r="V24" s="27"/>
      <c r="W24" s="5"/>
    </row>
    <row r="25" spans="2:23" x14ac:dyDescent="0.25">
      <c r="B25" s="25"/>
      <c r="C25" s="41" t="s">
        <v>4</v>
      </c>
      <c r="D25" s="42"/>
      <c r="E25" s="43">
        <f>E11*2.2</f>
        <v>31.829600000000003</v>
      </c>
      <c r="F25" s="41" t="str">
        <f t="shared" si="1"/>
        <v>cm</v>
      </c>
      <c r="G25" s="44"/>
      <c r="H25" s="43"/>
      <c r="I25" s="41"/>
      <c r="J25" s="9"/>
      <c r="K25" s="9"/>
      <c r="L25" s="10"/>
      <c r="M25" s="10"/>
      <c r="N25" s="10"/>
      <c r="O25" s="10"/>
      <c r="P25" s="49">
        <f>E31</f>
        <v>2.171407695320565</v>
      </c>
      <c r="Q25" s="10"/>
      <c r="R25" s="10"/>
      <c r="S25" s="10"/>
      <c r="T25" s="10"/>
      <c r="U25" s="10"/>
      <c r="V25" s="27"/>
      <c r="W25" s="5"/>
    </row>
    <row r="26" spans="2:23" x14ac:dyDescent="0.25">
      <c r="B26" s="25"/>
      <c r="C26" s="41" t="s">
        <v>14</v>
      </c>
      <c r="D26" s="42"/>
      <c r="E26" s="43">
        <f>IF($F$10="mm",50,IF($F$10="cm",5,50))</f>
        <v>5</v>
      </c>
      <c r="F26" s="43" t="str">
        <f>IF($F$10="mm","mm",IF($F$10="cm","cm","mm"))</f>
        <v>cm</v>
      </c>
      <c r="G26" s="44"/>
      <c r="H26" s="43"/>
      <c r="I26" s="41"/>
      <c r="J26" s="9"/>
      <c r="K26" s="51">
        <f>E20</f>
        <v>43.403999999999996</v>
      </c>
      <c r="L26" s="10"/>
      <c r="M26" s="10"/>
      <c r="N26" s="10"/>
      <c r="O26" s="10"/>
      <c r="P26" s="49"/>
      <c r="Q26" s="10"/>
      <c r="R26" s="10"/>
      <c r="S26" s="10"/>
      <c r="T26" s="10"/>
      <c r="U26" s="10"/>
      <c r="V26" s="27"/>
      <c r="W26" s="5"/>
    </row>
    <row r="27" spans="2:23" x14ac:dyDescent="0.25">
      <c r="B27" s="25"/>
      <c r="C27" s="7"/>
      <c r="D27" s="6"/>
      <c r="E27" s="14"/>
      <c r="F27" s="7"/>
      <c r="G27" s="8"/>
      <c r="H27" s="14"/>
      <c r="I27" s="7"/>
      <c r="J27" s="9"/>
      <c r="K27" s="52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27"/>
      <c r="W27" s="5"/>
    </row>
    <row r="28" spans="2:23" x14ac:dyDescent="0.25">
      <c r="B28" s="25"/>
      <c r="C28" s="36" t="s">
        <v>6</v>
      </c>
      <c r="D28" s="6"/>
      <c r="E28" s="14"/>
      <c r="F28" s="7"/>
      <c r="G28" s="8"/>
      <c r="H28" s="14"/>
      <c r="I28" s="7"/>
      <c r="J28" s="9"/>
      <c r="K28" s="52"/>
      <c r="L28" s="10"/>
      <c r="M28" s="10"/>
      <c r="N28" s="10"/>
      <c r="O28" s="10"/>
      <c r="P28" s="50">
        <f>E30</f>
        <v>2.171407695320565</v>
      </c>
      <c r="Q28" s="50"/>
      <c r="R28" s="10"/>
      <c r="S28" s="10"/>
      <c r="T28" s="10"/>
      <c r="U28" s="10"/>
      <c r="V28" s="27"/>
      <c r="W28" s="5"/>
    </row>
    <row r="29" spans="2:23" x14ac:dyDescent="0.25">
      <c r="B29" s="25"/>
      <c r="C29" s="37" t="s">
        <v>3</v>
      </c>
      <c r="D29" s="38"/>
      <c r="E29" s="39">
        <f>E24</f>
        <v>7.234</v>
      </c>
      <c r="F29" s="37" t="str">
        <f t="shared" ref="F29:F31" si="2">$F$10</f>
        <v>cm</v>
      </c>
      <c r="G29" s="40"/>
      <c r="H29" s="39"/>
      <c r="I29" s="37"/>
      <c r="J29" s="9"/>
      <c r="K29" s="5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27"/>
      <c r="W29" s="5"/>
    </row>
    <row r="30" spans="2:23" x14ac:dyDescent="0.25">
      <c r="B30" s="25"/>
      <c r="C30" s="41" t="s">
        <v>14</v>
      </c>
      <c r="D30" s="42"/>
      <c r="E30" s="43">
        <f>(0.05*(PI()*E10^2/4))/E29</f>
        <v>2.171407695320565</v>
      </c>
      <c r="F30" s="41" t="str">
        <f t="shared" si="2"/>
        <v>cm</v>
      </c>
      <c r="G30" s="44"/>
      <c r="H30" s="43"/>
      <c r="I30" s="41"/>
      <c r="J30" s="9"/>
      <c r="K30" s="52"/>
      <c r="L30" s="10"/>
      <c r="M30" s="10"/>
      <c r="N30" s="10"/>
      <c r="O30" s="10"/>
      <c r="P30" s="10"/>
      <c r="Q30" s="10"/>
      <c r="R30" s="50">
        <f>E26</f>
        <v>5</v>
      </c>
      <c r="S30" s="50"/>
      <c r="T30" s="10"/>
      <c r="U30" s="10"/>
      <c r="V30" s="27"/>
    </row>
    <row r="31" spans="2:23" x14ac:dyDescent="0.25">
      <c r="B31" s="25"/>
      <c r="C31" s="41" t="s">
        <v>16</v>
      </c>
      <c r="D31" s="42"/>
      <c r="E31" s="43">
        <f>E30</f>
        <v>2.171407695320565</v>
      </c>
      <c r="F31" s="41" t="str">
        <f t="shared" si="2"/>
        <v>cm</v>
      </c>
      <c r="G31" s="44"/>
      <c r="H31" s="43"/>
      <c r="I31" s="41"/>
      <c r="J31" s="9"/>
      <c r="K31" s="5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27"/>
    </row>
    <row r="32" spans="2:23" x14ac:dyDescent="0.25">
      <c r="B32" s="25"/>
      <c r="C32" s="7"/>
      <c r="D32" s="6"/>
      <c r="E32" s="14"/>
      <c r="F32" s="7"/>
      <c r="G32" s="8"/>
      <c r="H32" s="14"/>
      <c r="I32" s="7"/>
      <c r="J32" s="9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27"/>
    </row>
    <row r="33" spans="2:22" x14ac:dyDescent="0.25">
      <c r="B33" s="25"/>
      <c r="C33" s="36" t="s">
        <v>8</v>
      </c>
      <c r="D33" s="6"/>
      <c r="E33" s="14"/>
      <c r="F33" s="7"/>
      <c r="G33" s="8"/>
      <c r="H33" s="14"/>
      <c r="I33" s="7"/>
      <c r="J33" s="9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27"/>
    </row>
    <row r="34" spans="2:22" x14ac:dyDescent="0.25">
      <c r="B34" s="25"/>
      <c r="C34" s="37" t="s">
        <v>9</v>
      </c>
      <c r="D34" s="38"/>
      <c r="E34" s="39">
        <f>0.2*(PI()*E10^2/4)</f>
        <v>62.831853071795869</v>
      </c>
      <c r="F34" s="37" t="str">
        <f>$F$10&amp;"²"</f>
        <v>cm²</v>
      </c>
      <c r="G34" s="40"/>
      <c r="H34" s="39"/>
      <c r="I34" s="37"/>
      <c r="J34" s="9"/>
      <c r="K34" s="9"/>
      <c r="L34" s="10"/>
      <c r="M34" s="53">
        <f>E21</f>
        <v>57.872</v>
      </c>
      <c r="N34" s="53"/>
      <c r="O34" s="10" t="s">
        <v>12</v>
      </c>
      <c r="P34" s="54">
        <f>H21</f>
        <v>79.573999999999998</v>
      </c>
      <c r="Q34" s="54"/>
      <c r="R34" s="10"/>
      <c r="S34" s="10"/>
      <c r="T34" s="10"/>
      <c r="U34" s="10"/>
      <c r="V34" s="27"/>
    </row>
    <row r="35" spans="2:22" x14ac:dyDescent="0.25">
      <c r="B35" s="25"/>
      <c r="C35" s="41" t="s">
        <v>3</v>
      </c>
      <c r="D35" s="42"/>
      <c r="E35" s="45">
        <f>E19/2</f>
        <v>14.468</v>
      </c>
      <c r="F35" s="41" t="str">
        <f t="shared" ref="F35:F36" si="3">$F$10</f>
        <v>cm</v>
      </c>
      <c r="G35" s="44"/>
      <c r="H35" s="43"/>
      <c r="I35" s="41"/>
      <c r="J35" s="9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27"/>
    </row>
    <row r="36" spans="2:22" x14ac:dyDescent="0.25">
      <c r="B36" s="25"/>
      <c r="C36" s="41" t="s">
        <v>4</v>
      </c>
      <c r="D36" s="42"/>
      <c r="E36" s="43">
        <f>E34/E35</f>
        <v>4.34281539064113</v>
      </c>
      <c r="F36" s="41" t="str">
        <f t="shared" si="3"/>
        <v>cm</v>
      </c>
      <c r="G36" s="44"/>
      <c r="H36" s="43"/>
      <c r="I36" s="41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27"/>
    </row>
    <row r="37" spans="2:22" x14ac:dyDescent="0.25">
      <c r="B37" s="25"/>
      <c r="C37" s="7"/>
      <c r="D37" s="6"/>
      <c r="E37" s="14"/>
      <c r="F37" s="7"/>
      <c r="G37" s="8"/>
      <c r="H37" s="14"/>
      <c r="I37" s="7"/>
      <c r="J37" s="9"/>
      <c r="K37" s="10"/>
      <c r="L37" s="10"/>
      <c r="M37" s="10"/>
      <c r="N37" s="10"/>
      <c r="O37" s="50">
        <f>E19</f>
        <v>28.936</v>
      </c>
      <c r="P37" s="50"/>
      <c r="Q37" s="50"/>
      <c r="R37" s="10"/>
      <c r="S37" s="10"/>
      <c r="T37" s="10"/>
      <c r="U37" s="10"/>
      <c r="V37" s="27"/>
    </row>
    <row r="38" spans="2:22" x14ac:dyDescent="0.25">
      <c r="B38" s="25"/>
      <c r="C38" s="36" t="s">
        <v>10</v>
      </c>
      <c r="D38" s="6"/>
      <c r="E38" s="14"/>
      <c r="F38" s="7"/>
      <c r="G38" s="8"/>
      <c r="H38" s="14"/>
      <c r="I38" s="7"/>
      <c r="J38" s="9"/>
      <c r="K38" s="10"/>
      <c r="L38" s="10"/>
      <c r="M38" s="10"/>
      <c r="N38" s="10"/>
      <c r="O38" s="10"/>
      <c r="P38" s="10"/>
      <c r="Q38" s="10"/>
      <c r="R38" s="10"/>
      <c r="S38" s="51">
        <f>E41</f>
        <v>2.171407695320565</v>
      </c>
      <c r="T38" s="10"/>
      <c r="U38" s="10"/>
      <c r="V38" s="27"/>
    </row>
    <row r="39" spans="2:22" x14ac:dyDescent="0.25">
      <c r="B39" s="25"/>
      <c r="C39" s="37" t="s">
        <v>9</v>
      </c>
      <c r="D39" s="38"/>
      <c r="E39" s="39">
        <f>0.05*(PI()*E10^2/4)</f>
        <v>15.707963267948967</v>
      </c>
      <c r="F39" s="37" t="str">
        <f>$F$10&amp;"²"</f>
        <v>cm²</v>
      </c>
      <c r="G39" s="40"/>
      <c r="H39" s="39"/>
      <c r="I39" s="37"/>
      <c r="J39" s="9"/>
      <c r="K39" s="9"/>
      <c r="L39" s="10"/>
      <c r="M39" s="10"/>
      <c r="N39" s="10"/>
      <c r="O39" s="10"/>
      <c r="P39" s="10">
        <f>E40</f>
        <v>7.234</v>
      </c>
      <c r="Q39" s="10"/>
      <c r="R39" s="10"/>
      <c r="S39" s="51"/>
      <c r="T39" s="10"/>
      <c r="U39" s="10"/>
      <c r="V39" s="27"/>
    </row>
    <row r="40" spans="2:22" x14ac:dyDescent="0.25">
      <c r="B40" s="25"/>
      <c r="C40" s="41" t="s">
        <v>3</v>
      </c>
      <c r="D40" s="42"/>
      <c r="E40" s="45">
        <f>E24</f>
        <v>7.234</v>
      </c>
      <c r="F40" s="41" t="str">
        <f t="shared" ref="F40:F41" si="4">$F$10</f>
        <v>cm</v>
      </c>
      <c r="G40" s="44"/>
      <c r="H40" s="43"/>
      <c r="I40" s="41"/>
      <c r="J40" s="9"/>
      <c r="K40" s="9"/>
      <c r="L40" s="10"/>
      <c r="M40" s="10"/>
      <c r="N40" s="10"/>
      <c r="O40" s="10"/>
      <c r="P40" s="10"/>
      <c r="Q40" s="10"/>
      <c r="R40" s="10"/>
      <c r="S40" s="51"/>
      <c r="T40" s="10"/>
      <c r="U40" s="10"/>
      <c r="V40" s="27"/>
    </row>
    <row r="41" spans="2:22" x14ac:dyDescent="0.25">
      <c r="B41" s="25"/>
      <c r="C41" s="41" t="s">
        <v>4</v>
      </c>
      <c r="D41" s="42"/>
      <c r="E41" s="43">
        <f>E39/E40</f>
        <v>2.171407695320565</v>
      </c>
      <c r="F41" s="41" t="str">
        <f t="shared" si="4"/>
        <v>cm</v>
      </c>
      <c r="G41" s="44"/>
      <c r="H41" s="43"/>
      <c r="I41" s="41"/>
      <c r="J41" s="9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27"/>
    </row>
    <row r="42" spans="2:22" x14ac:dyDescent="0.25">
      <c r="B42" s="25"/>
      <c r="C42" s="7"/>
      <c r="D42" s="6"/>
      <c r="E42" s="7"/>
      <c r="F42" s="7"/>
      <c r="G42" s="8"/>
      <c r="H42" s="7"/>
      <c r="I42" s="7"/>
      <c r="J42" s="9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27"/>
    </row>
    <row r="43" spans="2:22" x14ac:dyDescent="0.25">
      <c r="B43" s="25"/>
      <c r="C43" s="7"/>
      <c r="D43" s="6"/>
      <c r="E43" s="7"/>
      <c r="F43" s="7"/>
      <c r="G43" s="8"/>
      <c r="H43" s="7"/>
      <c r="I43" s="7"/>
      <c r="J43" s="9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27"/>
    </row>
    <row r="44" spans="2:22" x14ac:dyDescent="0.25">
      <c r="B44" s="25"/>
      <c r="C44" s="7"/>
      <c r="D44" s="6"/>
      <c r="E44" s="7"/>
      <c r="F44" s="7"/>
      <c r="G44" s="8"/>
      <c r="H44" s="7"/>
      <c r="I44" s="7"/>
      <c r="J44" s="9"/>
      <c r="K44" s="9"/>
      <c r="L44" s="51">
        <f>E20</f>
        <v>43.403999999999996</v>
      </c>
      <c r="M44" s="10"/>
      <c r="N44" s="10"/>
      <c r="O44" s="10"/>
      <c r="P44" s="10"/>
      <c r="Q44" s="10"/>
      <c r="R44" s="10"/>
      <c r="S44" s="10"/>
      <c r="T44" s="10"/>
      <c r="U44" s="10"/>
      <c r="V44" s="27"/>
    </row>
    <row r="45" spans="2:22" x14ac:dyDescent="0.25">
      <c r="B45" s="25"/>
      <c r="C45" s="7"/>
      <c r="D45" s="6"/>
      <c r="E45" s="7"/>
      <c r="F45" s="7"/>
      <c r="G45" s="8"/>
      <c r="H45" s="7"/>
      <c r="I45" s="7"/>
      <c r="J45" s="9"/>
      <c r="K45" s="9"/>
      <c r="L45" s="51"/>
      <c r="M45" s="10"/>
      <c r="N45" s="10"/>
      <c r="O45" s="10"/>
      <c r="P45" s="10"/>
      <c r="Q45" s="10"/>
      <c r="R45" s="10"/>
      <c r="S45" s="10"/>
      <c r="T45" s="10"/>
      <c r="U45" s="10"/>
      <c r="V45" s="27"/>
    </row>
    <row r="46" spans="2:22" x14ac:dyDescent="0.25">
      <c r="B46" s="25"/>
      <c r="C46" s="7"/>
      <c r="D46" s="6"/>
      <c r="E46" s="7"/>
      <c r="F46" s="7"/>
      <c r="G46" s="8"/>
      <c r="H46" s="7"/>
      <c r="I46" s="7"/>
      <c r="J46" s="9"/>
      <c r="K46" s="9"/>
      <c r="L46" s="51"/>
      <c r="M46" s="10"/>
      <c r="N46" s="10"/>
      <c r="O46" s="10"/>
      <c r="P46" s="10"/>
      <c r="Q46" s="10"/>
      <c r="R46" s="10"/>
      <c r="S46" s="51">
        <f>E25</f>
        <v>31.829600000000003</v>
      </c>
      <c r="T46" s="10"/>
      <c r="U46" s="10"/>
      <c r="V46" s="27"/>
    </row>
    <row r="47" spans="2:22" x14ac:dyDescent="0.25">
      <c r="B47" s="25"/>
      <c r="C47" s="7"/>
      <c r="D47" s="6"/>
      <c r="E47" s="7"/>
      <c r="F47" s="7"/>
      <c r="G47" s="8"/>
      <c r="H47" s="7"/>
      <c r="I47" s="7"/>
      <c r="J47" s="9"/>
      <c r="K47" s="9"/>
      <c r="L47" s="51"/>
      <c r="M47" s="10"/>
      <c r="N47" s="10"/>
      <c r="O47" s="10"/>
      <c r="P47" s="10"/>
      <c r="Q47" s="10"/>
      <c r="R47" s="10"/>
      <c r="S47" s="51"/>
      <c r="T47" s="10"/>
      <c r="U47" s="10"/>
      <c r="V47" s="27"/>
    </row>
    <row r="48" spans="2:22" x14ac:dyDescent="0.25">
      <c r="B48" s="25"/>
      <c r="C48" s="7"/>
      <c r="D48" s="6"/>
      <c r="E48" s="7"/>
      <c r="F48" s="7"/>
      <c r="G48" s="8"/>
      <c r="H48" s="7"/>
      <c r="I48" s="7"/>
      <c r="J48" s="9"/>
      <c r="K48" s="9"/>
      <c r="L48" s="51"/>
      <c r="M48" s="10"/>
      <c r="N48" s="10"/>
      <c r="O48" s="10"/>
      <c r="P48" s="10"/>
      <c r="Q48" s="10"/>
      <c r="R48" s="10"/>
      <c r="S48" s="51"/>
      <c r="T48" s="10"/>
      <c r="U48" s="10"/>
      <c r="V48" s="27"/>
    </row>
    <row r="49" spans="2:22" x14ac:dyDescent="0.25">
      <c r="B49" s="25"/>
      <c r="C49" s="7"/>
      <c r="D49" s="6"/>
      <c r="E49" s="7"/>
      <c r="F49" s="7"/>
      <c r="G49" s="8"/>
      <c r="H49" s="7"/>
      <c r="I49" s="7"/>
      <c r="J49" s="9"/>
      <c r="K49" s="9"/>
      <c r="L49" s="51"/>
      <c r="M49" s="10"/>
      <c r="N49" s="10"/>
      <c r="O49" s="10"/>
      <c r="P49" s="10"/>
      <c r="Q49" s="10"/>
      <c r="R49" s="10"/>
      <c r="S49" s="51"/>
      <c r="T49" s="10"/>
      <c r="U49" s="10"/>
      <c r="V49" s="27"/>
    </row>
    <row r="50" spans="2:22" x14ac:dyDescent="0.25">
      <c r="B50" s="25"/>
      <c r="C50" s="7"/>
      <c r="D50" s="6"/>
      <c r="E50" s="7"/>
      <c r="F50" s="7"/>
      <c r="G50" s="8"/>
      <c r="H50" s="7"/>
      <c r="I50" s="7"/>
      <c r="J50" s="9"/>
      <c r="K50" s="9"/>
      <c r="L50" s="51"/>
      <c r="M50" s="10"/>
      <c r="N50" s="10"/>
      <c r="O50" s="10"/>
      <c r="P50" s="10"/>
      <c r="Q50" s="10"/>
      <c r="R50" s="10"/>
      <c r="S50" s="51"/>
      <c r="T50" s="10"/>
      <c r="U50" s="10"/>
      <c r="V50" s="27"/>
    </row>
    <row r="51" spans="2:22" x14ac:dyDescent="0.25">
      <c r="B51" s="25"/>
      <c r="C51" s="7"/>
      <c r="D51" s="6"/>
      <c r="E51" s="7"/>
      <c r="F51" s="7"/>
      <c r="G51" s="8"/>
      <c r="H51" s="7"/>
      <c r="I51" s="7"/>
      <c r="J51" s="9"/>
      <c r="K51" s="9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27"/>
    </row>
    <row r="52" spans="2:22" x14ac:dyDescent="0.25">
      <c r="B52" s="25"/>
      <c r="C52" s="7"/>
      <c r="D52" s="6"/>
      <c r="E52" s="7"/>
      <c r="F52" s="7"/>
      <c r="G52" s="8"/>
      <c r="H52" s="7"/>
      <c r="I52" s="7"/>
      <c r="J52" s="9"/>
      <c r="K52" s="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27"/>
    </row>
    <row r="53" spans="2:22" x14ac:dyDescent="0.25">
      <c r="B53" s="25"/>
      <c r="C53" s="7"/>
      <c r="D53" s="6"/>
      <c r="E53" s="7"/>
      <c r="F53" s="7"/>
      <c r="G53" s="8"/>
      <c r="H53" s="7"/>
      <c r="I53" s="7"/>
      <c r="J53" s="9"/>
      <c r="K53" s="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27"/>
    </row>
    <row r="54" spans="2:22" x14ac:dyDescent="0.25">
      <c r="B54" s="25"/>
      <c r="C54" s="7"/>
      <c r="D54" s="6"/>
      <c r="E54" s="7"/>
      <c r="F54" s="7"/>
      <c r="G54" s="8"/>
      <c r="H54" s="7"/>
      <c r="I54" s="7"/>
      <c r="J54" s="9"/>
      <c r="K54" s="9"/>
      <c r="L54" s="10"/>
      <c r="M54" s="10"/>
      <c r="N54" s="10"/>
      <c r="O54" s="10"/>
      <c r="P54" s="10">
        <f>E24</f>
        <v>7.234</v>
      </c>
      <c r="Q54" s="10"/>
      <c r="R54" s="10"/>
      <c r="S54" s="10"/>
      <c r="T54" s="10"/>
      <c r="U54" s="10"/>
      <c r="V54" s="27"/>
    </row>
    <row r="55" spans="2:22" x14ac:dyDescent="0.25">
      <c r="B55" s="25"/>
      <c r="C55" s="7"/>
      <c r="D55" s="6"/>
      <c r="E55" s="7"/>
      <c r="F55" s="7"/>
      <c r="G55" s="8"/>
      <c r="H55" s="7"/>
      <c r="I55" s="7"/>
      <c r="J55" s="9"/>
      <c r="K55" s="9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27"/>
    </row>
    <row r="56" spans="2:22" x14ac:dyDescent="0.25">
      <c r="B56" s="25"/>
      <c r="C56" s="7"/>
      <c r="D56" s="6"/>
      <c r="E56" s="7"/>
      <c r="F56" s="7"/>
      <c r="G56" s="8"/>
      <c r="H56" s="7"/>
      <c r="I56" s="7"/>
      <c r="J56" s="9"/>
      <c r="K56" s="9"/>
      <c r="P56" s="15" t="s">
        <v>20</v>
      </c>
      <c r="U56" s="10"/>
      <c r="V56" s="27"/>
    </row>
    <row r="57" spans="2:22" x14ac:dyDescent="0.25">
      <c r="B57" s="25"/>
      <c r="C57" s="15" t="s">
        <v>22</v>
      </c>
      <c r="D57" s="6"/>
      <c r="E57" s="7"/>
      <c r="F57" s="7"/>
      <c r="G57" s="8"/>
      <c r="H57" s="7"/>
      <c r="I57" s="7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7"/>
    </row>
    <row r="58" spans="2:22" x14ac:dyDescent="0.25">
      <c r="B58" s="25"/>
      <c r="C58" s="7"/>
      <c r="D58" s="6"/>
      <c r="E58" s="7"/>
      <c r="F58" s="7"/>
      <c r="G58" s="8"/>
      <c r="H58" s="7"/>
      <c r="I58" s="7"/>
      <c r="J58" s="9"/>
      <c r="K58" s="9"/>
      <c r="L58" s="10"/>
      <c r="M58" s="10"/>
      <c r="N58" s="10"/>
      <c r="O58" s="10"/>
      <c r="Q58" s="10"/>
      <c r="R58" s="10"/>
      <c r="S58" s="49">
        <f>E41</f>
        <v>2.171407695320565</v>
      </c>
      <c r="T58" s="10"/>
      <c r="U58" s="10"/>
      <c r="V58" s="27"/>
    </row>
    <row r="59" spans="2:22" x14ac:dyDescent="0.25">
      <c r="B59" s="25"/>
      <c r="C59" s="7"/>
      <c r="D59" s="6"/>
      <c r="E59" s="7"/>
      <c r="F59" s="7"/>
      <c r="G59" s="8"/>
      <c r="H59" s="7"/>
      <c r="I59" s="7"/>
      <c r="J59" s="9"/>
      <c r="K59" s="9"/>
      <c r="L59" s="10"/>
      <c r="M59" s="10"/>
      <c r="N59" s="10"/>
      <c r="O59" s="10"/>
      <c r="P59" s="10"/>
      <c r="Q59" s="10"/>
      <c r="R59" s="10"/>
      <c r="S59" s="49"/>
      <c r="T59" s="10"/>
      <c r="U59" s="10"/>
      <c r="V59" s="27"/>
    </row>
    <row r="60" spans="2:22" x14ac:dyDescent="0.25">
      <c r="B60" s="25"/>
      <c r="C60" s="7"/>
      <c r="D60" s="6"/>
      <c r="E60" s="7"/>
      <c r="F60" s="7"/>
      <c r="G60" s="8"/>
      <c r="H60" s="7"/>
      <c r="I60" s="7"/>
      <c r="J60" s="9"/>
      <c r="K60" s="9"/>
      <c r="L60" s="10"/>
      <c r="M60" s="10"/>
      <c r="N60" s="10"/>
      <c r="O60" s="10"/>
      <c r="P60" s="10"/>
      <c r="Q60" s="10"/>
      <c r="R60" s="10"/>
      <c r="S60" s="49"/>
      <c r="T60" s="10"/>
      <c r="U60" s="10"/>
      <c r="V60" s="27"/>
    </row>
    <row r="61" spans="2:22" x14ac:dyDescent="0.25">
      <c r="B61" s="25"/>
      <c r="C61" s="7"/>
      <c r="D61" s="6"/>
      <c r="E61" s="7"/>
      <c r="F61" s="7"/>
      <c r="G61" s="8"/>
      <c r="H61" s="7"/>
      <c r="I61" s="7"/>
      <c r="J61" s="9"/>
      <c r="K61" s="9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26"/>
    </row>
    <row r="62" spans="2:22" x14ac:dyDescent="0.25">
      <c r="B62" s="25"/>
      <c r="C62" s="7"/>
      <c r="D62" s="6"/>
      <c r="E62" s="7"/>
      <c r="F62" s="7"/>
      <c r="G62" s="8"/>
      <c r="H62" s="7"/>
      <c r="I62" s="7"/>
      <c r="J62" s="9"/>
      <c r="K62" s="9"/>
      <c r="L62" s="10"/>
      <c r="M62" s="10"/>
      <c r="N62" s="10"/>
      <c r="O62" s="10"/>
      <c r="P62" s="50">
        <f>E40</f>
        <v>7.234</v>
      </c>
      <c r="Q62" s="50"/>
      <c r="R62" s="10"/>
      <c r="S62" s="10"/>
      <c r="T62" s="10"/>
      <c r="U62" s="10"/>
      <c r="V62" s="26"/>
    </row>
    <row r="63" spans="2:22" x14ac:dyDescent="0.25">
      <c r="B63" s="25"/>
      <c r="C63" s="7"/>
      <c r="D63" s="6"/>
      <c r="E63" s="7"/>
      <c r="F63" s="7"/>
      <c r="G63" s="8"/>
      <c r="H63" s="7"/>
      <c r="I63" s="7"/>
      <c r="J63" s="9"/>
      <c r="K63" s="9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26"/>
    </row>
    <row r="64" spans="2:22" x14ac:dyDescent="0.25">
      <c r="B64" s="25"/>
      <c r="C64" s="7"/>
      <c r="D64" s="6"/>
      <c r="E64" s="7"/>
      <c r="F64" s="7"/>
      <c r="G64" s="8"/>
      <c r="H64" s="7"/>
      <c r="I64" s="7"/>
      <c r="J64" s="9"/>
      <c r="K64" s="9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26"/>
    </row>
    <row r="65" spans="2:22" x14ac:dyDescent="0.25">
      <c r="B65" s="25"/>
      <c r="C65" s="7"/>
      <c r="D65" s="6"/>
      <c r="E65" s="7"/>
      <c r="F65" s="7"/>
      <c r="G65" s="8"/>
      <c r="H65" s="7"/>
      <c r="I65" s="7"/>
      <c r="J65" s="9"/>
      <c r="K65" s="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26"/>
    </row>
    <row r="66" spans="2:22" x14ac:dyDescent="0.25">
      <c r="B66" s="25"/>
      <c r="C66" s="7"/>
      <c r="D66" s="6"/>
      <c r="E66" s="7"/>
      <c r="F66" s="7"/>
      <c r="G66" s="8"/>
      <c r="H66" s="7"/>
      <c r="I66" s="7"/>
      <c r="J66" s="9"/>
      <c r="K66" s="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26"/>
    </row>
    <row r="67" spans="2:22" x14ac:dyDescent="0.25">
      <c r="B67" s="25"/>
      <c r="C67" s="7"/>
      <c r="D67" s="6"/>
      <c r="E67" s="7"/>
      <c r="F67" s="7"/>
      <c r="G67" s="8"/>
      <c r="H67" s="7"/>
      <c r="I67" s="7"/>
      <c r="J67" s="9"/>
      <c r="K67" s="9"/>
      <c r="L67" s="10"/>
      <c r="M67" s="10"/>
      <c r="N67" s="10"/>
      <c r="O67" s="50">
        <f>E35</f>
        <v>14.468</v>
      </c>
      <c r="P67" s="50"/>
      <c r="Q67" s="10"/>
      <c r="R67" s="10"/>
      <c r="S67" s="49">
        <f>E36</f>
        <v>4.34281539064113</v>
      </c>
      <c r="T67" s="10"/>
      <c r="U67" s="10"/>
      <c r="V67" s="26"/>
    </row>
    <row r="68" spans="2:22" x14ac:dyDescent="0.25">
      <c r="B68" s="25"/>
      <c r="C68" s="7"/>
      <c r="D68" s="6"/>
      <c r="E68" s="7"/>
      <c r="F68" s="7"/>
      <c r="G68" s="8"/>
      <c r="H68" s="7"/>
      <c r="I68" s="7"/>
      <c r="J68" s="9"/>
      <c r="K68" s="9"/>
      <c r="L68" s="10"/>
      <c r="M68" s="10"/>
      <c r="N68" s="10"/>
      <c r="O68" s="10"/>
      <c r="P68" s="10"/>
      <c r="Q68" s="10"/>
      <c r="R68" s="10"/>
      <c r="S68" s="49"/>
      <c r="T68" s="10"/>
      <c r="U68" s="10"/>
      <c r="V68" s="26"/>
    </row>
    <row r="69" spans="2:22" x14ac:dyDescent="0.25">
      <c r="B69" s="25"/>
      <c r="C69" s="7"/>
      <c r="D69" s="6"/>
      <c r="E69" s="7"/>
      <c r="F69" s="7"/>
      <c r="G69" s="8"/>
      <c r="H69" s="7"/>
      <c r="I69" s="7"/>
      <c r="J69" s="9"/>
      <c r="K69" s="9"/>
      <c r="L69" s="10"/>
      <c r="M69" s="10"/>
      <c r="N69" s="10"/>
      <c r="O69" s="10"/>
      <c r="P69" s="10"/>
      <c r="Q69" s="10"/>
      <c r="R69" s="10"/>
      <c r="S69" s="49"/>
      <c r="T69" s="10"/>
      <c r="U69" s="10"/>
      <c r="V69" s="26"/>
    </row>
    <row r="70" spans="2:22" x14ac:dyDescent="0.25">
      <c r="B70" s="25"/>
      <c r="C70" s="7"/>
      <c r="D70" s="6"/>
      <c r="E70" s="7"/>
      <c r="F70" s="7"/>
      <c r="G70" s="8"/>
      <c r="H70" s="7"/>
      <c r="I70" s="7"/>
      <c r="J70" s="9"/>
      <c r="K70" s="9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26"/>
    </row>
    <row r="71" spans="2:22" x14ac:dyDescent="0.25">
      <c r="B71" s="25"/>
      <c r="C71" s="7"/>
      <c r="D71" s="6"/>
      <c r="E71" s="7"/>
      <c r="F71" s="7"/>
      <c r="G71" s="8"/>
      <c r="H71" s="7"/>
      <c r="I71" s="7"/>
      <c r="J71" s="9"/>
      <c r="K71" s="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26"/>
    </row>
    <row r="72" spans="2:22" x14ac:dyDescent="0.25">
      <c r="B72" s="25"/>
      <c r="C72" s="7"/>
      <c r="D72" s="6"/>
      <c r="E72" s="7"/>
      <c r="F72" s="7"/>
      <c r="G72" s="8"/>
      <c r="H72" s="7"/>
      <c r="I72" s="7"/>
      <c r="J72" s="9"/>
      <c r="K72" s="9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26"/>
    </row>
    <row r="73" spans="2:22" x14ac:dyDescent="0.25">
      <c r="B73" s="25"/>
      <c r="C73" s="7"/>
      <c r="D73" s="6"/>
      <c r="E73" s="7"/>
      <c r="F73" s="7"/>
      <c r="G73" s="8"/>
      <c r="H73" s="7"/>
      <c r="I73" s="7"/>
      <c r="J73" s="9"/>
      <c r="K73" s="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26"/>
    </row>
    <row r="74" spans="2:22" x14ac:dyDescent="0.25">
      <c r="B74" s="25"/>
      <c r="C74" s="7"/>
      <c r="D74" s="6"/>
      <c r="E74" s="7"/>
      <c r="F74" s="7"/>
      <c r="G74" s="8"/>
      <c r="H74" s="7"/>
      <c r="I74" s="7"/>
      <c r="J74" s="9"/>
      <c r="K74" s="9"/>
      <c r="L74" s="10"/>
      <c r="M74" s="10"/>
      <c r="N74" s="10"/>
      <c r="O74" s="10"/>
      <c r="P74" s="15" t="s">
        <v>23</v>
      </c>
      <c r="Q74" s="10"/>
      <c r="R74" s="10"/>
      <c r="S74" s="10"/>
      <c r="T74" s="10"/>
      <c r="U74" s="10"/>
      <c r="V74" s="26"/>
    </row>
    <row r="75" spans="2:22" x14ac:dyDescent="0.25">
      <c r="B75" s="25"/>
      <c r="C75" s="7"/>
      <c r="D75" s="6"/>
      <c r="E75" s="7"/>
      <c r="F75" s="7"/>
      <c r="G75" s="8"/>
      <c r="H75" s="7"/>
      <c r="I75" s="7"/>
      <c r="J75" s="9"/>
      <c r="K75" s="9"/>
      <c r="L75" s="10"/>
      <c r="M75" s="10"/>
      <c r="N75" s="10"/>
      <c r="O75" s="10"/>
      <c r="P75" s="15" t="s">
        <v>24</v>
      </c>
      <c r="Q75" s="10"/>
      <c r="R75" s="10"/>
      <c r="S75" s="10"/>
      <c r="T75" s="10"/>
      <c r="U75" s="10"/>
      <c r="V75" s="26"/>
    </row>
    <row r="76" spans="2:22" x14ac:dyDescent="0.25">
      <c r="B76" s="25"/>
      <c r="C76" s="7"/>
      <c r="D76" s="6"/>
      <c r="E76" s="7"/>
      <c r="F76" s="7"/>
      <c r="G76" s="8"/>
      <c r="H76" s="7"/>
      <c r="I76" s="7"/>
      <c r="J76" s="9"/>
      <c r="K76" s="9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26"/>
    </row>
    <row r="77" spans="2:22" x14ac:dyDescent="0.25">
      <c r="B77" s="25"/>
      <c r="C77" s="7"/>
      <c r="D77" s="6"/>
      <c r="E77" s="7"/>
      <c r="F77" s="7"/>
      <c r="G77" s="8"/>
      <c r="H77" s="7"/>
      <c r="I77" s="7"/>
      <c r="J77" s="9"/>
      <c r="K77" s="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26"/>
    </row>
    <row r="78" spans="2:22" x14ac:dyDescent="0.25">
      <c r="B78" s="25"/>
      <c r="C78" s="7"/>
      <c r="D78" s="6"/>
      <c r="E78" s="7"/>
      <c r="F78" s="7"/>
      <c r="G78" s="8"/>
      <c r="H78" s="7"/>
      <c r="I78" s="7"/>
      <c r="J78" s="9"/>
      <c r="K78" s="9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26"/>
    </row>
    <row r="79" spans="2:22" x14ac:dyDescent="0.25">
      <c r="B79" s="25"/>
      <c r="C79" s="7"/>
      <c r="D79" s="6"/>
      <c r="E79" s="7"/>
      <c r="F79" s="7"/>
      <c r="G79" s="8"/>
      <c r="H79" s="7"/>
      <c r="I79" s="7"/>
      <c r="J79" s="9"/>
      <c r="K79" s="9"/>
      <c r="L79" s="10"/>
      <c r="M79" s="10"/>
      <c r="N79" s="10"/>
      <c r="O79" s="10"/>
      <c r="P79" s="10"/>
      <c r="Q79" s="10"/>
      <c r="R79" s="10"/>
      <c r="S79" s="10"/>
      <c r="T79" s="10"/>
      <c r="U79" s="46"/>
      <c r="V79" s="26"/>
    </row>
    <row r="80" spans="2:22" x14ac:dyDescent="0.25">
      <c r="B80" s="25"/>
      <c r="C80" s="7"/>
      <c r="D80" s="6"/>
      <c r="E80" s="7"/>
      <c r="F80" s="7"/>
      <c r="G80" s="8"/>
      <c r="H80" s="7"/>
      <c r="I80" s="7"/>
      <c r="J80" s="9"/>
      <c r="K80" s="9"/>
      <c r="L80" s="10"/>
      <c r="M80" s="10"/>
      <c r="N80" s="10"/>
      <c r="O80" s="10"/>
      <c r="P80" s="10"/>
      <c r="Q80" s="10"/>
      <c r="R80" s="10"/>
      <c r="S80" s="10"/>
      <c r="T80" s="10"/>
      <c r="U80" s="46" t="s">
        <v>21</v>
      </c>
      <c r="V80" s="26"/>
    </row>
    <row r="81" spans="2:22" ht="15.75" thickBot="1" x14ac:dyDescent="0.3">
      <c r="B81" s="28"/>
      <c r="C81" s="29"/>
      <c r="D81" s="30"/>
      <c r="E81" s="29"/>
      <c r="F81" s="29"/>
      <c r="G81" s="31"/>
      <c r="H81" s="29"/>
      <c r="I81" s="29"/>
      <c r="J81" s="32"/>
      <c r="K81" s="3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</row>
    <row r="82" spans="2:22" ht="15.75" thickTop="1" x14ac:dyDescent="0.25"/>
    <row r="83" spans="2:22" x14ac:dyDescent="0.25">
      <c r="C83" s="47" t="s">
        <v>25</v>
      </c>
    </row>
  </sheetData>
  <sheetProtection sheet="1" objects="1" scenarios="1"/>
  <mergeCells count="17">
    <mergeCell ref="U16:U19"/>
    <mergeCell ref="L21:L22"/>
    <mergeCell ref="O37:Q37"/>
    <mergeCell ref="L44:L50"/>
    <mergeCell ref="S46:S50"/>
    <mergeCell ref="S38:S40"/>
    <mergeCell ref="K26:K31"/>
    <mergeCell ref="M34:N34"/>
    <mergeCell ref="P34:Q34"/>
    <mergeCell ref="R30:S30"/>
    <mergeCell ref="P28:Q28"/>
    <mergeCell ref="P25:P26"/>
    <mergeCell ref="S58:S60"/>
    <mergeCell ref="S67:S69"/>
    <mergeCell ref="O67:P67"/>
    <mergeCell ref="P62:Q62"/>
    <mergeCell ref="U21:U24"/>
  </mergeCells>
  <dataValidations count="1">
    <dataValidation type="list" showInputMessage="1" showErrorMessage="1" sqref="F10">
      <formula1>"mm,cm"</formula1>
    </dataValidation>
  </dataValidations>
  <hyperlinks>
    <hyperlink ref="C6" r:id="rId1"/>
  </hyperlink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6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CALCULOS</vt:lpstr>
      <vt:lpstr>CALCULOS!Área_de_impresión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Froschauer</dc:creator>
  <cp:lastModifiedBy>Augusto Froschauer</cp:lastModifiedBy>
  <cp:lastPrinted>2016-07-21T14:05:20Z</cp:lastPrinted>
  <dcterms:created xsi:type="dcterms:W3CDTF">2016-02-23T22:26:20Z</dcterms:created>
  <dcterms:modified xsi:type="dcterms:W3CDTF">2016-07-21T17:37:59Z</dcterms:modified>
</cp:coreProperties>
</file>